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0"/>
  <workbookPr defaultThemeVersion="166925"/>
  <bookViews>
    <workbookView xWindow="0" yWindow="460" windowWidth="33600" windowHeight="19440" activeTab="1"/>
  </bookViews>
  <sheets>
    <sheet name="Данные 1-й год" sheetId="1" r:id="rId1"/>
    <sheet name="Графики 1-й год" sheetId="2" r:id="rId2"/>
    <sheet name="Данные 2-й год" sheetId="3" r:id="rId3"/>
    <sheet name="Графики 2-й год" sheetId="4" r:id="rId4"/>
    <sheet name="ИТОГИ" sheetId="5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<sst xmlns="http://schemas.openxmlformats.org/spreadsheetml/2006/main" count="55" uniqueCount="26">
  <si>
    <t>Доп. доходы</t>
  </si>
  <si>
    <t>Месяц</t>
  </si>
  <si>
    <t>Линия №1</t>
  </si>
  <si>
    <t>Линия №2</t>
  </si>
  <si>
    <t>ФОТ Линия №1</t>
  </si>
  <si>
    <t>ФОТ Линия №2</t>
  </si>
  <si>
    <t>Аренда ПО</t>
  </si>
  <si>
    <t>ФОТ команды проекта</t>
  </si>
  <si>
    <t>ТМЦ</t>
  </si>
  <si>
    <t>IT</t>
  </si>
  <si>
    <t>Доп. расходы</t>
  </si>
  <si>
    <t>Инвестиции проекта</t>
  </si>
  <si>
    <t>Услуги</t>
  </si>
  <si>
    <t>Прочее</t>
  </si>
  <si>
    <t>Итоги</t>
  </si>
  <si>
    <t>Брак Линия №1</t>
  </si>
  <si>
    <t>Бонус команды проекта</t>
  </si>
  <si>
    <t>Прибыль проекта (Накопит.)</t>
  </si>
  <si>
    <t>Инвестиции проекта (Накопит.)</t>
  </si>
  <si>
    <t>Эконом. эффект (Накопит.)</t>
  </si>
  <si>
    <t>Доп. доходы (Накопит.)</t>
  </si>
  <si>
    <t>Доп. расходы (Накопит.)</t>
  </si>
  <si>
    <t>Показатель / Год</t>
  </si>
  <si>
    <t>ИТОГО</t>
  </si>
  <si>
    <t>ROI (ЭЭ/Инв), %</t>
  </si>
  <si>
    <t>Окупаемость проекта (Инв. / Прибыль х Продолжительность), 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</si>
</sst>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10864"/>
      <name val="Calibri"/>
      <family val="2"/>
      <scheme val="minor"/>
    </font>
    <font>
      <sz val="12"/>
      <color rgb="FF010864"/>
      <name val="Calibri"/>
      <family val="2"/>
      <scheme val="minor"/>
    </font>
    <font>
      <sz val="14"/>
      <color theme="1" tint="0.35"/>
      <name val="Calibri"/>
      <family val="2"/>
    </font>
    <font>
      <sz val="10"/>
      <color theme="0"/>
      <name val="Calibri"/>
      <family val="2"/>
    </font>
    <font>
      <sz val="10.5"/>
      <color theme="0"/>
      <name val="+mn-cs"/>
      <family val="2"/>
    </font>
    <font>
      <sz val="10.5"/>
      <color theme="0"/>
      <name val="Calibri"/>
      <family val="2"/>
    </font>
    <font>
      <b/>
      <sz val="16"/>
      <color theme="0"/>
      <name val="Calibri"/>
      <family val="2"/>
    </font>
    <font>
      <sz val="9"/>
      <color theme="1" tint="0.25"/>
      <name val="Calibri"/>
      <family val="2"/>
    </font>
    <font>
      <sz val="9"/>
      <color theme="0"/>
      <name val="Calibri"/>
      <family val="2"/>
    </font>
    <font>
      <sz val="10.5"/>
      <color theme="1" tint="0.35"/>
      <name val="+mn-cs"/>
      <family val="2"/>
    </font>
    <font>
      <sz val="11"/>
      <color theme="0"/>
      <name val="+mn-cs"/>
      <family val="2"/>
    </font>
    <font>
      <sz val="12"/>
      <color rgb="FF010864"/>
      <name val="Roboto Medium"/>
      <family val="2"/>
    </font>
  </fonts>
  <fills count="1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8BC"/>
        <bgColor indexed="64"/>
      </patternFill>
    </fill>
    <fill>
      <patternFill patternType="solid">
        <fgColor rgb="FFF4FF6B"/>
        <bgColor indexed="64"/>
      </patternFill>
    </fill>
    <fill>
      <patternFill patternType="solid">
        <fgColor rgb="FF0108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7143E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2" fillId="0" borderId="0" xfId="0" applyFont="1" applyAlignment="1">
      <alignment horizontal="center"/>
    </xf>
    <xf numFmtId="0" fontId="2" fillId="2" borderId="1" xfId="0" applyFont="1" applyFill="1" applyBorder="1"/>
    <xf numFmtId="4" fontId="2" fillId="2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4" borderId="1" xfId="0" applyFont="1" applyFill="1" applyBorder="1"/>
    <xf numFmtId="4" fontId="2" fillId="4" borderId="1" xfId="0" applyNumberFormat="1" applyFont="1" applyFill="1" applyBorder="1"/>
    <xf numFmtId="0" fontId="2" fillId="5" borderId="1" xfId="0" applyFont="1" applyFill="1" applyBorder="1"/>
    <xf numFmtId="4" fontId="2" fillId="5" borderId="1" xfId="0" applyNumberFormat="1" applyFont="1" applyFill="1" applyBorder="1"/>
    <xf numFmtId="4" fontId="2" fillId="0" borderId="1" xfId="0" applyNumberFormat="1" applyFont="1" applyBorder="1"/>
    <xf numFmtId="0" fontId="2" fillId="6" borderId="1" xfId="0" applyFont="1" applyFill="1" applyBorder="1"/>
    <xf numFmtId="4" fontId="2" fillId="6" borderId="1" xfId="0" applyNumberFormat="1" applyFont="1" applyFill="1" applyBorder="1"/>
    <xf numFmtId="0" fontId="0" fillId="7" borderId="0" xfId="0" applyFill="1"/>
    <xf numFmtId="0" fontId="0" fillId="0" borderId="0" xfId="0" applyFill="1"/>
    <xf numFmtId="0" fontId="2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/>
    <xf numFmtId="0" fontId="3" fillId="7" borderId="0" xfId="0" applyFont="1" applyFill="1" applyAlignment="1">
      <alignment horizontal="center" vertical="center"/>
    </xf>
    <xf numFmtId="0" fontId="2" fillId="7" borderId="0" xfId="0" applyFont="1" applyFill="1" applyBorder="1" applyAlignment="1">
      <alignment horizontal="left" indent="1"/>
    </xf>
    <xf numFmtId="4" fontId="2" fillId="7" borderId="0" xfId="0" applyNumberFormat="1" applyFont="1" applyFill="1" applyBorder="1"/>
    <xf numFmtId="0" fontId="2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2" fillId="0" borderId="4" xfId="0" applyFont="1" applyBorder="1" applyAlignment="1">
      <alignment horizontal="right"/>
    </xf>
    <xf numFmtId="0" fontId="4" fillId="7" borderId="0" xfId="0" applyFont="1" applyFill="1"/>
    <xf numFmtId="0" fontId="5" fillId="8" borderId="5" xfId="0" applyFont="1" applyFill="1" applyBorder="1" applyAlignment="1">
      <alignment horizontal="left" indent="1"/>
    </xf>
    <xf numFmtId="4" fontId="6" fillId="8" borderId="5" xfId="0" applyNumberFormat="1" applyFont="1" applyFill="1" applyBorder="1"/>
    <xf numFmtId="0" fontId="5" fillId="9" borderId="5" xfId="0" applyFont="1" applyFill="1" applyBorder="1" applyAlignment="1">
      <alignment horizontal="left" indent="1"/>
    </xf>
    <xf numFmtId="4" fontId="6" fillId="9" borderId="5" xfId="0" applyNumberFormat="1" applyFont="1" applyFill="1" applyBorder="1"/>
    <xf numFmtId="0" fontId="5" fillId="10" borderId="5" xfId="0" applyFont="1" applyFill="1" applyBorder="1" applyAlignment="1">
      <alignment horizontal="left" indent="1"/>
    </xf>
    <xf numFmtId="4" fontId="6" fillId="10" borderId="5" xfId="0" applyNumberFormat="1" applyFont="1" applyFill="1" applyBorder="1"/>
    <xf numFmtId="0" fontId="3" fillId="11" borderId="5" xfId="0" applyFont="1" applyFill="1" applyBorder="1" applyAlignment="1">
      <alignment horizontal="left" indent="1"/>
    </xf>
    <xf numFmtId="4" fontId="4" fillId="11" borderId="5" xfId="0" applyNumberFormat="1" applyFont="1" applyFill="1" applyBorder="1"/>
    <xf numFmtId="9" fontId="4" fillId="12" borderId="5" xfId="20" applyFont="1" applyFill="1" applyBorder="1" applyAlignment="1">
      <alignment horizontal="center"/>
    </xf>
    <xf numFmtId="3" fontId="4" fillId="13" borderId="5" xfId="0" applyNumberFormat="1" applyFont="1" applyFill="1" applyBorder="1" applyAlignment="1">
      <alignment horizontal="center"/>
    </xf>
    <xf numFmtId="0" fontId="3" fillId="12" borderId="5" xfId="0" applyFont="1" applyFill="1" applyBorder="1" applyAlignment="1">
      <alignment horizontal="left" indent="1"/>
    </xf>
    <xf numFmtId="0" fontId="3" fillId="13" borderId="5" xfId="0" applyFont="1" applyFill="1" applyBorder="1" applyAlignment="1">
      <alignment horizontal="left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bg1"/>
                </a:solidFill>
                <a:latin typeface="Calibri"/>
                <a:ea typeface="Calibri"/>
                <a:cs typeface="Calibri"/>
              </a:rPr>
              <a:t>Мониторинг</a:t>
            </a:r>
            <a:r>
              <a:rPr lang="en-US" cap="none" sz="1600" b="1" i="0" u="none" baseline="0">
                <a:solidFill>
                  <a:schemeClr val="bg1"/>
                </a:solidFill>
                <a:latin typeface="Calibri"/>
                <a:ea typeface="Calibri"/>
                <a:cs typeface="Calibri"/>
              </a:rPr>
              <a:t> экономического эффекта проекта</a:t>
            </a:r>
          </a:p>
        </c:rich>
      </c:tx>
      <c:layout>
        <c:manualLayout>
          <c:xMode val="edge"/>
          <c:yMode val="edge"/>
          <c:x val="0.33925"/>
          <c:y val="0.02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775"/>
          <c:y val="0.091"/>
          <c:w val="0.812"/>
          <c:h val="0.72475"/>
        </c:manualLayout>
      </c:layout>
      <c:lineChart>
        <c:grouping val="standard"/>
        <c:varyColors val="0"/>
        <c:ser>
          <c:idx val="0"/>
          <c:order val="0"/>
          <c:tx>
            <c:strRef>
              <c:f>'Данные 1-й год'!$B$24</c:f>
              <c:strCache>
                <c:ptCount val="1"/>
                <c:pt idx="0">
                  <c:v>Прибыль проекта (Накопит.)</c:v>
                </c:pt>
              </c:strCache>
            </c:strRef>
          </c:tx>
          <c:spPr>
            <a:ln w="25400" cap="rnd">
              <a:solidFill>
                <a:schemeClr val="accent5">
                  <a:lumMod val="20000"/>
                  <a:lumOff val="8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bg1"/>
              </a:solidFill>
              <a:ln w="9525">
                <a:solidFill>
                  <a:schemeClr val="accent5">
                    <a:lumMod val="40000"/>
                    <a:lumOff val="60000"/>
                  </a:schemeClr>
                </a:solidFill>
              </a:ln>
            </c:spPr>
          </c:marker>
          <c:dLbls>
            <c:dLbl>
              <c:idx val="11"/>
              <c:layout>
                <c:manualLayout>
                  <c:x val="-0.01125"/>
                  <c:y val="-0.02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'Данные 1-й год'!$D$24:$O$24</c:f>
              <c:numCache/>
            </c:numRef>
          </c:val>
          <c:smooth val="0"/>
        </c:ser>
        <c:ser>
          <c:idx val="3"/>
          <c:order val="1"/>
          <c:tx>
            <c:strRef>
              <c:f>'Данные 1-й год'!$B$25</c:f>
              <c:strCache>
                <c:ptCount val="1"/>
                <c:pt idx="0">
                  <c:v>Инвестиции проекта (Накопит.)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bg1"/>
              </a:solidFill>
              <a:ln w="9525">
                <a:solidFill>
                  <a:schemeClr val="accent5">
                    <a:lumMod val="75000"/>
                  </a:schemeClr>
                </a:solidFill>
              </a:ln>
            </c:spPr>
          </c:marker>
          <c:dLbls>
            <c:dLbl>
              <c:idx val="11"/>
              <c:layout>
                <c:manualLayout>
                  <c:x val="-0.00825"/>
                  <c:y val="-0.03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'Данные 1-й год'!$D$2:$O$2</c:f>
              <c:numCache/>
            </c:numRef>
          </c:cat>
          <c:val>
            <c:numRef>
              <c:f>'Данные 1-й год'!$D$25:$O$25</c:f>
              <c:numCache/>
            </c:numRef>
          </c:val>
          <c:smooth val="0"/>
        </c:ser>
        <c:ser>
          <c:idx val="4"/>
          <c:order val="2"/>
          <c:tx>
            <c:strRef>
              <c:f>'Данные 1-й год'!$B$26</c:f>
              <c:strCache>
                <c:ptCount val="1"/>
                <c:pt idx="0">
                  <c:v>Эконом. эффект (Накопит.)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rgbClr val="C00000"/>
                </a:solidFill>
              </a:ln>
            </c:spPr>
          </c:marker>
          <c:dLbls>
            <c:dLbl>
              <c:idx val="11"/>
              <c:layout>
                <c:manualLayout>
                  <c:x val="-0.0165"/>
                  <c:y val="-0.016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50" b="0" i="0" u="none" baseline="0">
                      <a:solidFill>
                        <a:schemeClr val="bg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'Данные 1-й год'!$D$26:$O$26</c:f>
              <c:numCache/>
            </c:numRef>
          </c:val>
          <c:smooth val="0"/>
        </c:ser>
        <c:marker val="1"/>
        <c:axId val="7282250"/>
        <c:axId val="65540251"/>
      </c:lineChart>
      <c:catAx>
        <c:axId val="7282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222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540251"/>
        <c:crosses val="autoZero"/>
        <c:auto val="1"/>
        <c:lblOffset val="100"/>
        <c:noMultiLvlLbl val="0"/>
      </c:catAx>
      <c:valAx>
        <c:axId val="65540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rPr>
                  <a:t>Тыс. руб.</a:t>
                </a:r>
              </a:p>
            </c:rich>
          </c:tx>
          <c:layout>
            <c:manualLayout>
              <c:xMode val="edge"/>
              <c:yMode val="edge"/>
              <c:x val="0.0995"/>
              <c:y val="0.3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minorGridlines>
          <c:spPr>
            <a:ln w="6350" cap="flat" cmpd="sng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</c:spPr>
        </c:min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  <c:crossAx val="7282250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010864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bg1"/>
                </a:solidFill>
                <a:latin typeface="Calibri"/>
                <a:ea typeface="Calibri"/>
                <a:cs typeface="Calibri"/>
              </a:rPr>
              <a:t>Мониторинг</a:t>
            </a:r>
            <a:r>
              <a:rPr lang="en-US" cap="none" sz="1600" b="1" i="0" u="none" baseline="0">
                <a:solidFill>
                  <a:schemeClr val="bg1"/>
                </a:solidFill>
                <a:latin typeface="Calibri"/>
                <a:ea typeface="Calibri"/>
                <a:cs typeface="Calibri"/>
              </a:rPr>
              <a:t> экономического эффекта проекта</a:t>
            </a:r>
          </a:p>
        </c:rich>
      </c:tx>
      <c:layout>
        <c:manualLayout>
          <c:xMode val="edge"/>
          <c:yMode val="edge"/>
          <c:x val="0.3385"/>
          <c:y val="0.02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775"/>
          <c:y val="0.091"/>
          <c:w val="0.812"/>
          <c:h val="0.72475"/>
        </c:manualLayout>
      </c:layout>
      <c:lineChart>
        <c:grouping val="standard"/>
        <c:varyColors val="0"/>
        <c:ser>
          <c:idx val="0"/>
          <c:order val="0"/>
          <c:tx>
            <c:strRef>
              <c:f>'Данные 2-й год'!$B$24</c:f>
              <c:strCache>
                <c:ptCount val="1"/>
                <c:pt idx="0">
                  <c:v>Прибыль проекта (Накопит.)</c:v>
                </c:pt>
              </c:strCache>
            </c:strRef>
          </c:tx>
          <c:spPr>
            <a:ln w="25400" cap="rnd">
              <a:solidFill>
                <a:schemeClr val="accent5">
                  <a:lumMod val="20000"/>
                  <a:lumOff val="8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bg1"/>
              </a:solidFill>
              <a:ln w="9525">
                <a:solidFill>
                  <a:schemeClr val="accent5">
                    <a:lumMod val="40000"/>
                    <a:lumOff val="60000"/>
                  </a:schemeClr>
                </a:solidFill>
              </a:ln>
            </c:spPr>
          </c:marker>
          <c:dLbls>
            <c:dLbl>
              <c:idx val="11"/>
              <c:layout>
                <c:manualLayout>
                  <c:x val="-0.0175"/>
                  <c:y val="-0.02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50" b="0" i="0" u="none" baseline="0">
                      <a:solidFill>
                        <a:schemeClr val="bg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'Данные 2-й год'!$D$2:$O$2</c:f>
              <c:numCache/>
            </c:numRef>
          </c:cat>
          <c:val>
            <c:numRef>
              <c:f>'Данные 2-й год'!$D$24:$O$24</c:f>
              <c:numCache/>
            </c:numRef>
          </c:val>
          <c:smooth val="0"/>
        </c:ser>
        <c:ser>
          <c:idx val="3"/>
          <c:order val="1"/>
          <c:tx>
            <c:strRef>
              <c:f>'Данные 2-й год'!$B$25</c:f>
              <c:strCache>
                <c:ptCount val="1"/>
                <c:pt idx="0">
                  <c:v>Инвестиции проекта (Накопит.)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bg1"/>
              </a:solidFill>
              <a:ln w="9525">
                <a:solidFill>
                  <a:schemeClr val="accent5">
                    <a:lumMod val="75000"/>
                  </a:schemeClr>
                </a:solidFill>
              </a:ln>
            </c:spPr>
          </c:marker>
          <c:dLbls>
            <c:dLbl>
              <c:idx val="11"/>
              <c:layout>
                <c:manualLayout>
                  <c:x val="-0.00825"/>
                  <c:y val="-0.02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'Данные 2-й год'!$D$2:$O$2</c:f>
              <c:numCache/>
            </c:numRef>
          </c:cat>
          <c:val>
            <c:numRef>
              <c:f>'Данные 2-й год'!$D$25:$O$25</c:f>
              <c:numCache/>
            </c:numRef>
          </c:val>
          <c:smooth val="0"/>
        </c:ser>
        <c:ser>
          <c:idx val="4"/>
          <c:order val="2"/>
          <c:tx>
            <c:strRef>
              <c:f>'Данные 2-й год'!$B$26</c:f>
              <c:strCache>
                <c:ptCount val="1"/>
                <c:pt idx="0">
                  <c:v>Эконом. эффект (Накопит.)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rgbClr val="C00000"/>
                </a:solidFill>
              </a:ln>
            </c:spPr>
          </c:marker>
          <c:dLbls>
            <c:dLbl>
              <c:idx val="11"/>
              <c:layout>
                <c:manualLayout>
                  <c:x val="-0.01125"/>
                  <c:y val="-0.026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50" b="0" i="0" u="none" baseline="0">
                      <a:solidFill>
                        <a:schemeClr val="bg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'Данные 2-й год'!$D$2:$O$2</c:f>
              <c:numCache/>
            </c:numRef>
          </c:cat>
          <c:val>
            <c:numRef>
              <c:f>'Данные 2-й год'!$D$26:$O$26</c:f>
              <c:numCache/>
            </c:numRef>
          </c:val>
          <c:smooth val="0"/>
        </c:ser>
        <c:marker val="1"/>
        <c:axId val="52991348"/>
        <c:axId val="7160085"/>
      </c:lineChart>
      <c:catAx>
        <c:axId val="52991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160085"/>
        <c:crosses val="autoZero"/>
        <c:auto val="1"/>
        <c:lblOffset val="100"/>
        <c:noMultiLvlLbl val="0"/>
      </c:catAx>
      <c:valAx>
        <c:axId val="7160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rPr>
                  <a:t>Тыс. руб.</a:t>
                </a:r>
              </a:p>
            </c:rich>
          </c:tx>
          <c:layout>
            <c:manualLayout>
              <c:xMode val="edge"/>
              <c:yMode val="edge"/>
              <c:x val="0.0995"/>
              <c:y val="0.3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minorGridlines>
          <c:spPr>
            <a:ln w="6350" cap="flat" cmpd="sng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</c:spPr>
        </c:min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  <c:crossAx val="52991348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010864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chemeClr val="bg1"/>
                </a:solidFill>
                <a:latin typeface="+mn-lt"/>
                <a:ea typeface="Calibri"/>
                <a:cs typeface="Calibri"/>
              </a:rPr>
              <a:t>Мониторинг экономического эффекта проекта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ИТОГИ!$B$4</c:f>
              <c:strCache>
                <c:ptCount val="1"/>
                <c:pt idx="0">
                  <c:v>Прибыль проекта (Накопит.)</c:v>
                </c:pt>
              </c:strCache>
            </c:strRef>
          </c:tx>
          <c:spPr>
            <a:solidFill>
              <a:srgbClr val="A7B6D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.01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ИТОГИ!$C$1:$E$1</c:f>
              <c:strCache/>
            </c:strRef>
          </c:cat>
          <c:val>
            <c:numRef>
              <c:f>ИТОГИ!$C$4:$E$4</c:f>
              <c:numCache/>
            </c:numRef>
          </c:val>
        </c:ser>
        <c:ser>
          <c:idx val="1"/>
          <c:order val="1"/>
          <c:tx>
            <c:strRef>
              <c:f>ИТОГИ!$B$5</c:f>
              <c:strCache>
                <c:ptCount val="1"/>
                <c:pt idx="0">
                  <c:v>Инвестиции проекта (Накопит.)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75"/>
                  <c:y val="0.00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ИТОГИ!$C$1:$E$1</c:f>
              <c:strCache/>
            </c:strRef>
          </c:cat>
          <c:val>
            <c:numRef>
              <c:f>ИТОГИ!$C$5:$E$5</c:f>
              <c:numCache/>
            </c:numRef>
          </c:val>
        </c:ser>
        <c:ser>
          <c:idx val="2"/>
          <c:order val="2"/>
          <c:tx>
            <c:strRef>
              <c:f>ИТОГИ!$B$6</c:f>
              <c:strCache>
                <c:ptCount val="1"/>
                <c:pt idx="0">
                  <c:v>Эконом. эффект (Накопит.)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.01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1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ИТОГИ!$C$1:$E$1</c:f>
              <c:strCache/>
            </c:strRef>
          </c:cat>
          <c:val>
            <c:numRef>
              <c:f>ИТОГИ!$C$6:$E$6</c:f>
              <c:numCache/>
            </c:numRef>
          </c:val>
        </c:ser>
        <c:overlap val="-25"/>
        <c:gapWidth val="125"/>
        <c:axId val="64440766"/>
        <c:axId val="43095983"/>
      </c:barChart>
      <c:catAx>
        <c:axId val="64440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  <c:crossAx val="43095983"/>
        <c:crosses val="autoZero"/>
        <c:auto val="1"/>
        <c:lblOffset val="100"/>
        <c:noMultiLvlLbl val="0"/>
      </c:catAx>
      <c:valAx>
        <c:axId val="43095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rPr>
                  <a:t>тыс. руб.</a:t>
                </a:r>
              </a:p>
            </c:rich>
          </c:tx>
          <c:layout>
            <c:manualLayout>
              <c:xMode val="edge"/>
              <c:yMode val="edge"/>
              <c:x val="0.146"/>
              <c:y val="0.3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  <c:crossAx val="64440766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010864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14</xdr:col>
      <xdr:colOff>685800</xdr:colOff>
      <xdr:row>30</xdr:row>
      <xdr:rowOff>171450</xdr:rowOff>
    </xdr:to>
    <xdr:graphicFrame macro="">
      <xdr:nvGraphicFramePr>
        <xdr:cNvPr id="2" name="Диаграмма 1"/>
        <xdr:cNvGraphicFramePr/>
      </xdr:nvGraphicFramePr>
      <xdr:xfrm>
        <a:off x="161925" y="76200"/>
        <a:ext cx="122586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523875</xdr:colOff>
      <xdr:row>13</xdr:row>
      <xdr:rowOff>76200</xdr:rowOff>
    </xdr:from>
    <xdr:ext cx="1676400" cy="990600"/>
    <xdr:sp macro="" textlink="">
      <xdr:nvSpPr>
        <xdr:cNvPr id="5" name="TextBox 4"/>
        <xdr:cNvSpPr txBox="1"/>
      </xdr:nvSpPr>
      <xdr:spPr>
        <a:xfrm>
          <a:off x="8905875" y="2552700"/>
          <a:ext cx="1676400" cy="9906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200" b="0" i="0">
              <a:solidFill>
                <a:srgbClr val="010864"/>
              </a:solidFill>
              <a:latin typeface="Roboto Medium" panose="02000000000000000000" pitchFamily="2" charset="0"/>
              <a:ea typeface="Roboto Medium" panose="02000000000000000000" pitchFamily="2" charset="0"/>
              <a:cs typeface="Arial Black" panose="020B0604020202020204" pitchFamily="34" charset="0"/>
            </a:rPr>
            <a:t>ТОЧКА БЕЗУБЫТОЧНОСТИ!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</xdr:rowOff>
    </xdr:from>
    <xdr:to>
      <xdr:col>14</xdr:col>
      <xdr:colOff>685800</xdr:colOff>
      <xdr:row>31</xdr:row>
      <xdr:rowOff>28575</xdr:rowOff>
    </xdr:to>
    <xdr:graphicFrame macro="">
      <xdr:nvGraphicFramePr>
        <xdr:cNvPr id="2" name="Диаграмма 1"/>
        <xdr:cNvGraphicFramePr/>
      </xdr:nvGraphicFramePr>
      <xdr:xfrm>
        <a:off x="161925" y="57150"/>
        <a:ext cx="122586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38100</xdr:rowOff>
    </xdr:from>
    <xdr:to>
      <xdr:col>9</xdr:col>
      <xdr:colOff>219075</xdr:colOff>
      <xdr:row>29</xdr:row>
      <xdr:rowOff>19050</xdr:rowOff>
    </xdr:to>
    <xdr:graphicFrame macro="">
      <xdr:nvGraphicFramePr>
        <xdr:cNvPr id="2" name="Диаграмма 1"/>
        <xdr:cNvGraphicFramePr/>
      </xdr:nvGraphicFramePr>
      <xdr:xfrm>
        <a:off x="1314450" y="2076450"/>
        <a:ext cx="90963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F3106-424E-124E-8A28-0DE1BA0BAEC5}">
  <dimension ref="B1:P44"/>
  <sheetViews>
    <sheetView showGridLines="0" showRowColHeaders="0" zoomScale="160" zoomScaleNormal="160" workbookViewId="0" topLeftCell="A1">
      <pane ySplit="2" topLeftCell="A3" activePane="bottomLeft" state="frozen"/>
      <selection pane="bottomLeft" activeCell="L26" sqref="L26"/>
    </sheetView>
  </sheetViews>
  <sheetFormatPr defaultColWidth="11.00390625" defaultRowHeight="15.75"/>
  <cols>
    <col min="1" max="1" width="1.4921875" style="0" customWidth="1"/>
    <col min="2" max="2" width="27.375" style="0" customWidth="1"/>
    <col min="3" max="3" width="11.00390625" style="0" customWidth="1"/>
  </cols>
  <sheetData>
    <row r="1" spans="4:15" ht="15.75">
      <c r="D1" s="27" t="s">
        <v>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2:15" s="4" customFormat="1" ht="15.75">
      <c r="B2" s="30"/>
      <c r="C2" s="11" t="s">
        <v>14</v>
      </c>
      <c r="D2" s="11">
        <v>1</v>
      </c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1">
        <v>8</v>
      </c>
      <c r="L2" s="11">
        <v>9</v>
      </c>
      <c r="M2" s="11">
        <v>10</v>
      </c>
      <c r="N2" s="11">
        <v>11</v>
      </c>
      <c r="O2" s="11">
        <v>12</v>
      </c>
    </row>
    <row r="3" spans="2:16" s="1" customFormat="1" ht="15.75">
      <c r="B3" s="9" t="s">
        <v>0</v>
      </c>
      <c r="C3" s="10">
        <f>SUM(D3:O3)</f>
        <v>19130</v>
      </c>
      <c r="D3" s="10">
        <f aca="true" t="shared" si="0" ref="D3:O3">SUM(D4:D5)</f>
        <v>0</v>
      </c>
      <c r="E3" s="10">
        <f t="shared" si="0"/>
        <v>0</v>
      </c>
      <c r="F3" s="10">
        <f t="shared" si="0"/>
        <v>0</v>
      </c>
      <c r="G3" s="10">
        <f t="shared" si="0"/>
        <v>1720</v>
      </c>
      <c r="H3" s="10">
        <f t="shared" si="0"/>
        <v>1290</v>
      </c>
      <c r="I3" s="10">
        <f t="shared" si="0"/>
        <v>1990</v>
      </c>
      <c r="J3" s="10">
        <f t="shared" si="0"/>
        <v>2150</v>
      </c>
      <c r="K3" s="10">
        <f t="shared" si="0"/>
        <v>2170</v>
      </c>
      <c r="L3" s="10">
        <f t="shared" si="0"/>
        <v>2300</v>
      </c>
      <c r="M3" s="10">
        <f t="shared" si="0"/>
        <v>2430</v>
      </c>
      <c r="N3" s="10">
        <f t="shared" si="0"/>
        <v>2520</v>
      </c>
      <c r="O3" s="10">
        <f t="shared" si="0"/>
        <v>2560</v>
      </c>
      <c r="P3" s="2"/>
    </row>
    <row r="4" spans="2:16" ht="15.75">
      <c r="B4" s="7" t="s">
        <v>2</v>
      </c>
      <c r="C4" s="16">
        <f>SUM(D4:O4)</f>
        <v>10430</v>
      </c>
      <c r="D4" s="8">
        <v>0</v>
      </c>
      <c r="E4" s="8">
        <v>0</v>
      </c>
      <c r="F4" s="8">
        <v>0</v>
      </c>
      <c r="G4" s="8">
        <v>900</v>
      </c>
      <c r="H4" s="8">
        <v>560</v>
      </c>
      <c r="I4" s="8">
        <v>1150</v>
      </c>
      <c r="J4" s="8">
        <v>1300</v>
      </c>
      <c r="K4" s="8">
        <v>1250</v>
      </c>
      <c r="L4" s="8">
        <v>1200</v>
      </c>
      <c r="M4" s="8">
        <v>1350</v>
      </c>
      <c r="N4" s="8">
        <v>1400</v>
      </c>
      <c r="O4" s="8">
        <v>1320</v>
      </c>
      <c r="P4" s="3"/>
    </row>
    <row r="5" spans="2:16" ht="15.75">
      <c r="B5" s="7" t="s">
        <v>3</v>
      </c>
      <c r="C5" s="16">
        <f>SUM(D5:O5)</f>
        <v>8700</v>
      </c>
      <c r="D5" s="8">
        <v>0</v>
      </c>
      <c r="E5" s="8">
        <v>0</v>
      </c>
      <c r="F5" s="8">
        <v>0</v>
      </c>
      <c r="G5" s="8">
        <v>820</v>
      </c>
      <c r="H5" s="8">
        <v>730</v>
      </c>
      <c r="I5" s="8">
        <v>840</v>
      </c>
      <c r="J5" s="8">
        <v>850</v>
      </c>
      <c r="K5" s="8">
        <v>920</v>
      </c>
      <c r="L5" s="8">
        <v>1100</v>
      </c>
      <c r="M5" s="8">
        <v>1080</v>
      </c>
      <c r="N5" s="8">
        <v>1120</v>
      </c>
      <c r="O5" s="8">
        <v>1240</v>
      </c>
      <c r="P5" s="3"/>
    </row>
    <row r="6" spans="4:16" ht="8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s="1" customFormat="1" ht="15.75">
      <c r="B7" s="14" t="s">
        <v>10</v>
      </c>
      <c r="C7" s="15">
        <f>SUM(D7:O7)</f>
        <v>2810</v>
      </c>
      <c r="D7" s="15">
        <f aca="true" t="shared" si="1" ref="D7:O7">SUM(D8:D12)</f>
        <v>305</v>
      </c>
      <c r="E7" s="15">
        <f t="shared" si="1"/>
        <v>305</v>
      </c>
      <c r="F7" s="15">
        <f t="shared" si="1"/>
        <v>305</v>
      </c>
      <c r="G7" s="15">
        <f t="shared" si="1"/>
        <v>125</v>
      </c>
      <c r="H7" s="15">
        <f t="shared" si="1"/>
        <v>155</v>
      </c>
      <c r="I7" s="15">
        <f t="shared" si="1"/>
        <v>105</v>
      </c>
      <c r="J7" s="15">
        <f t="shared" si="1"/>
        <v>275</v>
      </c>
      <c r="K7" s="15">
        <f t="shared" si="1"/>
        <v>280</v>
      </c>
      <c r="L7" s="15">
        <f t="shared" si="1"/>
        <v>235</v>
      </c>
      <c r="M7" s="15">
        <f t="shared" si="1"/>
        <v>240</v>
      </c>
      <c r="N7" s="15">
        <f t="shared" si="1"/>
        <v>255</v>
      </c>
      <c r="O7" s="15">
        <f t="shared" si="1"/>
        <v>225</v>
      </c>
      <c r="P7" s="2"/>
    </row>
    <row r="8" spans="2:16" ht="15.75">
      <c r="B8" s="7" t="s">
        <v>4</v>
      </c>
      <c r="C8" s="16">
        <f>SUM(D8:O8)</f>
        <v>2700</v>
      </c>
      <c r="D8" s="8">
        <v>180</v>
      </c>
      <c r="E8" s="8">
        <v>180</v>
      </c>
      <c r="F8" s="8">
        <v>180</v>
      </c>
      <c r="G8" s="8">
        <v>180</v>
      </c>
      <c r="H8" s="8">
        <v>180</v>
      </c>
      <c r="I8" s="8">
        <v>180</v>
      </c>
      <c r="J8" s="8">
        <v>270</v>
      </c>
      <c r="K8" s="8">
        <v>270</v>
      </c>
      <c r="L8" s="8">
        <v>270</v>
      </c>
      <c r="M8" s="8">
        <v>270</v>
      </c>
      <c r="N8" s="8">
        <v>270</v>
      </c>
      <c r="O8" s="8">
        <v>270</v>
      </c>
      <c r="P8" s="3"/>
    </row>
    <row r="9" spans="2:16" ht="15.75">
      <c r="B9" s="7" t="s">
        <v>15</v>
      </c>
      <c r="C9" s="16">
        <f aca="true" t="shared" si="2" ref="C9:C12">SUM(D9:O9)</f>
        <v>-890</v>
      </c>
      <c r="D9" s="8"/>
      <c r="E9" s="8"/>
      <c r="F9" s="8"/>
      <c r="G9" s="8">
        <v>-100</v>
      </c>
      <c r="H9" s="8">
        <v>-80</v>
      </c>
      <c r="I9" s="8">
        <v>-110</v>
      </c>
      <c r="J9" s="8">
        <v>-90</v>
      </c>
      <c r="K9" s="8">
        <v>-80</v>
      </c>
      <c r="L9" s="8">
        <v>-110</v>
      </c>
      <c r="M9" s="8">
        <v>-120</v>
      </c>
      <c r="N9" s="8">
        <v>-90</v>
      </c>
      <c r="O9" s="8">
        <v>-110</v>
      </c>
      <c r="P9" s="3"/>
    </row>
    <row r="10" spans="2:16" ht="15.75">
      <c r="B10" s="7" t="s">
        <v>5</v>
      </c>
      <c r="C10" s="16">
        <f t="shared" si="2"/>
        <v>1800</v>
      </c>
      <c r="D10" s="8">
        <v>120</v>
      </c>
      <c r="E10" s="8">
        <v>120</v>
      </c>
      <c r="F10" s="8">
        <v>120</v>
      </c>
      <c r="G10" s="8">
        <v>120</v>
      </c>
      <c r="H10" s="8">
        <v>120</v>
      </c>
      <c r="I10" s="8">
        <v>120</v>
      </c>
      <c r="J10" s="8">
        <v>180</v>
      </c>
      <c r="K10" s="8">
        <v>180</v>
      </c>
      <c r="L10" s="8">
        <v>180</v>
      </c>
      <c r="M10" s="8">
        <v>180</v>
      </c>
      <c r="N10" s="8">
        <v>180</v>
      </c>
      <c r="O10" s="8">
        <v>180</v>
      </c>
      <c r="P10" s="3"/>
    </row>
    <row r="11" spans="2:16" ht="15.75">
      <c r="B11" s="7" t="s">
        <v>15</v>
      </c>
      <c r="C11" s="16">
        <f t="shared" si="2"/>
        <v>-860</v>
      </c>
      <c r="D11" s="8"/>
      <c r="E11" s="8"/>
      <c r="F11" s="8"/>
      <c r="G11" s="8">
        <v>-80</v>
      </c>
      <c r="H11" s="8">
        <v>-70</v>
      </c>
      <c r="I11" s="8">
        <v>-90</v>
      </c>
      <c r="J11" s="8">
        <v>-90</v>
      </c>
      <c r="K11" s="8">
        <v>-95</v>
      </c>
      <c r="L11" s="8">
        <v>-110</v>
      </c>
      <c r="M11" s="8">
        <v>-95</v>
      </c>
      <c r="N11" s="8">
        <v>-110</v>
      </c>
      <c r="O11" s="8">
        <v>-120</v>
      </c>
      <c r="P11" s="3"/>
    </row>
    <row r="12" spans="2:16" ht="15.75">
      <c r="B12" s="7" t="s">
        <v>6</v>
      </c>
      <c r="C12" s="16">
        <f t="shared" si="2"/>
        <v>60</v>
      </c>
      <c r="D12" s="8">
        <v>5</v>
      </c>
      <c r="E12" s="8">
        <v>5</v>
      </c>
      <c r="F12" s="8">
        <v>5</v>
      </c>
      <c r="G12" s="8">
        <v>5</v>
      </c>
      <c r="H12" s="8">
        <v>5</v>
      </c>
      <c r="I12" s="8">
        <v>5</v>
      </c>
      <c r="J12" s="8">
        <v>5</v>
      </c>
      <c r="K12" s="8">
        <v>5</v>
      </c>
      <c r="L12" s="8">
        <v>5</v>
      </c>
      <c r="M12" s="8">
        <v>5</v>
      </c>
      <c r="N12" s="8">
        <v>5</v>
      </c>
      <c r="O12" s="8">
        <v>5</v>
      </c>
      <c r="P12" s="3"/>
    </row>
    <row r="13" spans="4:16" ht="7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 s="1" customFormat="1" ht="15.75">
      <c r="B14" s="12" t="s">
        <v>11</v>
      </c>
      <c r="C14" s="13">
        <f aca="true" t="shared" si="3" ref="C14:C20">SUM(D14:O14)</f>
        <v>10220</v>
      </c>
      <c r="D14" s="13">
        <f>SUM(D15:D20)</f>
        <v>1120</v>
      </c>
      <c r="E14" s="13">
        <f>SUM(E15:E20)</f>
        <v>800</v>
      </c>
      <c r="F14" s="13">
        <f aca="true" t="shared" si="4" ref="F14:O14">SUM(F15:F20)</f>
        <v>1200</v>
      </c>
      <c r="G14" s="13">
        <f t="shared" si="4"/>
        <v>800</v>
      </c>
      <c r="H14" s="13">
        <f t="shared" si="4"/>
        <v>1300</v>
      </c>
      <c r="I14" s="13">
        <f t="shared" si="4"/>
        <v>800</v>
      </c>
      <c r="J14" s="13">
        <f t="shared" si="4"/>
        <v>800</v>
      </c>
      <c r="K14" s="13">
        <f t="shared" si="4"/>
        <v>1000</v>
      </c>
      <c r="L14" s="13">
        <f t="shared" si="4"/>
        <v>1000</v>
      </c>
      <c r="M14" s="13">
        <f t="shared" si="4"/>
        <v>1400</v>
      </c>
      <c r="N14" s="13">
        <f t="shared" si="4"/>
        <v>0</v>
      </c>
      <c r="O14" s="13">
        <f t="shared" si="4"/>
        <v>0</v>
      </c>
      <c r="P14" s="2"/>
    </row>
    <row r="15" spans="2:16" ht="15.75">
      <c r="B15" s="7" t="s">
        <v>7</v>
      </c>
      <c r="C15" s="16">
        <f t="shared" si="3"/>
        <v>3000</v>
      </c>
      <c r="D15" s="8">
        <v>300</v>
      </c>
      <c r="E15" s="8">
        <v>300</v>
      </c>
      <c r="F15" s="8">
        <v>300</v>
      </c>
      <c r="G15" s="8">
        <v>300</v>
      </c>
      <c r="H15" s="8">
        <v>300</v>
      </c>
      <c r="I15" s="8">
        <v>300</v>
      </c>
      <c r="J15" s="8">
        <v>300</v>
      </c>
      <c r="K15" s="8">
        <v>300</v>
      </c>
      <c r="L15" s="8">
        <v>300</v>
      </c>
      <c r="M15" s="8">
        <v>300</v>
      </c>
      <c r="N15" s="8"/>
      <c r="O15" s="8"/>
      <c r="P15" s="3"/>
    </row>
    <row r="16" spans="2:16" ht="15.75">
      <c r="B16" s="7" t="s">
        <v>16</v>
      </c>
      <c r="C16" s="16">
        <f t="shared" si="3"/>
        <v>600</v>
      </c>
      <c r="D16" s="8"/>
      <c r="E16" s="8"/>
      <c r="F16" s="8"/>
      <c r="G16" s="8"/>
      <c r="H16" s="8"/>
      <c r="I16" s="8"/>
      <c r="J16" s="8"/>
      <c r="K16" s="8"/>
      <c r="L16" s="8"/>
      <c r="M16" s="8">
        <v>600</v>
      </c>
      <c r="N16" s="8"/>
      <c r="O16" s="8"/>
      <c r="P16" s="3"/>
    </row>
    <row r="17" spans="2:16" ht="15.75">
      <c r="B17" s="7" t="s">
        <v>8</v>
      </c>
      <c r="C17" s="16">
        <f t="shared" si="3"/>
        <v>1500</v>
      </c>
      <c r="D17" s="8">
        <v>200</v>
      </c>
      <c r="E17" s="8"/>
      <c r="F17" s="8">
        <v>400</v>
      </c>
      <c r="G17" s="8"/>
      <c r="H17" s="8">
        <v>500</v>
      </c>
      <c r="I17" s="8"/>
      <c r="J17" s="8"/>
      <c r="K17" s="8">
        <v>200</v>
      </c>
      <c r="L17" s="8">
        <v>200</v>
      </c>
      <c r="M17" s="8"/>
      <c r="N17" s="8"/>
      <c r="O17" s="8"/>
      <c r="P17" s="3"/>
    </row>
    <row r="18" spans="2:16" ht="15.75">
      <c r="B18" s="7" t="s">
        <v>9</v>
      </c>
      <c r="C18" s="16">
        <f t="shared" si="3"/>
        <v>120</v>
      </c>
      <c r="D18" s="8">
        <v>120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3"/>
    </row>
    <row r="19" spans="2:16" ht="15.75">
      <c r="B19" s="7" t="s">
        <v>12</v>
      </c>
      <c r="C19" s="16">
        <f t="shared" si="3"/>
        <v>5000</v>
      </c>
      <c r="D19" s="8">
        <v>500</v>
      </c>
      <c r="E19" s="8">
        <v>500</v>
      </c>
      <c r="F19" s="8">
        <v>500</v>
      </c>
      <c r="G19" s="8">
        <v>500</v>
      </c>
      <c r="H19" s="8">
        <v>500</v>
      </c>
      <c r="I19" s="8">
        <v>500</v>
      </c>
      <c r="J19" s="8">
        <v>500</v>
      </c>
      <c r="K19" s="8">
        <v>500</v>
      </c>
      <c r="L19" s="8">
        <v>500</v>
      </c>
      <c r="M19" s="8">
        <v>500</v>
      </c>
      <c r="N19" s="8"/>
      <c r="O19" s="8"/>
      <c r="P19" s="3"/>
    </row>
    <row r="20" spans="2:16" ht="15.75">
      <c r="B20" s="7" t="s">
        <v>13</v>
      </c>
      <c r="C20" s="16">
        <f t="shared" si="3"/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3"/>
    </row>
    <row r="21" spans="4:16" ht="7" customHeight="1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2:16" s="1" customFormat="1" ht="15.75">
      <c r="B22" s="9" t="s">
        <v>20</v>
      </c>
      <c r="C22" s="10">
        <f>C3</f>
        <v>19130</v>
      </c>
      <c r="D22" s="10">
        <f>D3</f>
        <v>0</v>
      </c>
      <c r="E22" s="10">
        <f aca="true" t="shared" si="5" ref="E22:O22">D22+E3</f>
        <v>0</v>
      </c>
      <c r="F22" s="10">
        <f t="shared" si="5"/>
        <v>0</v>
      </c>
      <c r="G22" s="10">
        <f t="shared" si="5"/>
        <v>1720</v>
      </c>
      <c r="H22" s="10">
        <f t="shared" si="5"/>
        <v>3010</v>
      </c>
      <c r="I22" s="10">
        <f t="shared" si="5"/>
        <v>5000</v>
      </c>
      <c r="J22" s="10">
        <f t="shared" si="5"/>
        <v>7150</v>
      </c>
      <c r="K22" s="10">
        <f t="shared" si="5"/>
        <v>9320</v>
      </c>
      <c r="L22" s="10">
        <f t="shared" si="5"/>
        <v>11620</v>
      </c>
      <c r="M22" s="10">
        <f t="shared" si="5"/>
        <v>14050</v>
      </c>
      <c r="N22" s="10">
        <f t="shared" si="5"/>
        <v>16570</v>
      </c>
      <c r="O22" s="10">
        <f t="shared" si="5"/>
        <v>19130</v>
      </c>
      <c r="P22" s="2"/>
    </row>
    <row r="23" spans="2:16" s="1" customFormat="1" ht="15.75">
      <c r="B23" s="14" t="s">
        <v>21</v>
      </c>
      <c r="C23" s="15">
        <f>C7</f>
        <v>2810</v>
      </c>
      <c r="D23" s="15">
        <f>D7</f>
        <v>305</v>
      </c>
      <c r="E23" s="15">
        <f aca="true" t="shared" si="6" ref="E23:O23">D23+E7</f>
        <v>610</v>
      </c>
      <c r="F23" s="15">
        <f t="shared" si="6"/>
        <v>915</v>
      </c>
      <c r="G23" s="15">
        <f t="shared" si="6"/>
        <v>1040</v>
      </c>
      <c r="H23" s="15">
        <f t="shared" si="6"/>
        <v>1195</v>
      </c>
      <c r="I23" s="15">
        <f t="shared" si="6"/>
        <v>1300</v>
      </c>
      <c r="J23" s="15">
        <f t="shared" si="6"/>
        <v>1575</v>
      </c>
      <c r="K23" s="15">
        <f t="shared" si="6"/>
        <v>1855</v>
      </c>
      <c r="L23" s="15">
        <f t="shared" si="6"/>
        <v>2090</v>
      </c>
      <c r="M23" s="15">
        <f t="shared" si="6"/>
        <v>2330</v>
      </c>
      <c r="N23" s="15">
        <f t="shared" si="6"/>
        <v>2585</v>
      </c>
      <c r="O23" s="15">
        <f t="shared" si="6"/>
        <v>2810</v>
      </c>
      <c r="P23" s="2"/>
    </row>
    <row r="24" spans="2:16" s="1" customFormat="1" ht="15.75">
      <c r="B24" s="5" t="s">
        <v>17</v>
      </c>
      <c r="C24" s="6">
        <f>C22-C23</f>
        <v>16320</v>
      </c>
      <c r="D24" s="6">
        <f>D22-D23</f>
        <v>-305</v>
      </c>
      <c r="E24" s="6">
        <f aca="true" t="shared" si="7" ref="E24:O24">E22-E23</f>
        <v>-610</v>
      </c>
      <c r="F24" s="6">
        <f t="shared" si="7"/>
        <v>-915</v>
      </c>
      <c r="G24" s="6">
        <f t="shared" si="7"/>
        <v>680</v>
      </c>
      <c r="H24" s="6">
        <f t="shared" si="7"/>
        <v>1815</v>
      </c>
      <c r="I24" s="6">
        <f t="shared" si="7"/>
        <v>3700</v>
      </c>
      <c r="J24" s="6">
        <f t="shared" si="7"/>
        <v>5575</v>
      </c>
      <c r="K24" s="6">
        <f t="shared" si="7"/>
        <v>7465</v>
      </c>
      <c r="L24" s="6">
        <f t="shared" si="7"/>
        <v>9530</v>
      </c>
      <c r="M24" s="6">
        <f t="shared" si="7"/>
        <v>11720</v>
      </c>
      <c r="N24" s="6">
        <f t="shared" si="7"/>
        <v>13985</v>
      </c>
      <c r="O24" s="6">
        <f t="shared" si="7"/>
        <v>16320</v>
      </c>
      <c r="P24" s="2"/>
    </row>
    <row r="25" spans="2:16" s="1" customFormat="1" ht="15.75">
      <c r="B25" s="12" t="s">
        <v>18</v>
      </c>
      <c r="C25" s="13">
        <f>C14</f>
        <v>10220</v>
      </c>
      <c r="D25" s="13">
        <f>D14</f>
        <v>1120</v>
      </c>
      <c r="E25" s="13">
        <f aca="true" t="shared" si="8" ref="E25:O25">D25+E14</f>
        <v>1920</v>
      </c>
      <c r="F25" s="13">
        <f t="shared" si="8"/>
        <v>3120</v>
      </c>
      <c r="G25" s="13">
        <f t="shared" si="8"/>
        <v>3920</v>
      </c>
      <c r="H25" s="13">
        <f t="shared" si="8"/>
        <v>5220</v>
      </c>
      <c r="I25" s="13">
        <f t="shared" si="8"/>
        <v>6020</v>
      </c>
      <c r="J25" s="13">
        <f t="shared" si="8"/>
        <v>6820</v>
      </c>
      <c r="K25" s="13">
        <f t="shared" si="8"/>
        <v>7820</v>
      </c>
      <c r="L25" s="13">
        <f t="shared" si="8"/>
        <v>8820</v>
      </c>
      <c r="M25" s="13">
        <f t="shared" si="8"/>
        <v>10220</v>
      </c>
      <c r="N25" s="13">
        <f t="shared" si="8"/>
        <v>10220</v>
      </c>
      <c r="O25" s="13">
        <f t="shared" si="8"/>
        <v>10220</v>
      </c>
      <c r="P25" s="2"/>
    </row>
    <row r="26" spans="2:16" s="1" customFormat="1" ht="15.75">
      <c r="B26" s="17" t="s">
        <v>19</v>
      </c>
      <c r="C26" s="18">
        <f>C24-C25</f>
        <v>6100</v>
      </c>
      <c r="D26" s="18">
        <f>D24-D25</f>
        <v>-1425</v>
      </c>
      <c r="E26" s="18">
        <f aca="true" t="shared" si="9" ref="E26:O26">E24-E25</f>
        <v>-2530</v>
      </c>
      <c r="F26" s="18">
        <f t="shared" si="9"/>
        <v>-4035</v>
      </c>
      <c r="G26" s="18">
        <f t="shared" si="9"/>
        <v>-3240</v>
      </c>
      <c r="H26" s="18">
        <f t="shared" si="9"/>
        <v>-3405</v>
      </c>
      <c r="I26" s="18">
        <f t="shared" si="9"/>
        <v>-2320</v>
      </c>
      <c r="J26" s="18">
        <f t="shared" si="9"/>
        <v>-1245</v>
      </c>
      <c r="K26" s="18">
        <f t="shared" si="9"/>
        <v>-355</v>
      </c>
      <c r="L26" s="18">
        <f t="shared" si="9"/>
        <v>710</v>
      </c>
      <c r="M26" s="18">
        <f t="shared" si="9"/>
        <v>1500</v>
      </c>
      <c r="N26" s="18">
        <f t="shared" si="9"/>
        <v>3765</v>
      </c>
      <c r="O26" s="18">
        <f t="shared" si="9"/>
        <v>6100</v>
      </c>
      <c r="P26" s="2"/>
    </row>
    <row r="27" spans="2:16" ht="15.75"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4:16" ht="15.7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4:16" ht="15.7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4:16" ht="15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4:16" ht="15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4:16" ht="15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4:16" ht="15.7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4:16" ht="15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4:16" ht="15.75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4:16" ht="15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4:16" ht="15.7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4:16" ht="15.7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4:16" ht="15.75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4:16" ht="15.75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4:16" ht="15.75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4:16" ht="15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4:16" ht="15.7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4:16" ht="15.7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E4B03-F918-2D45-B8FF-973DD0917905}">
  <dimension ref="A1:T46"/>
  <sheetViews>
    <sheetView showGridLines="0" showRowColHeaders="0" tabSelected="1" zoomScale="160" zoomScaleNormal="160" workbookViewId="0" topLeftCell="A1">
      <selection activeCell="P37" sqref="P37"/>
    </sheetView>
  </sheetViews>
  <sheetFormatPr defaultColWidth="11.00390625" defaultRowHeight="15.75"/>
  <sheetData>
    <row r="1" spans="1:20" ht="6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5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15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5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5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5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5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15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5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15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5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5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15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15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5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15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15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15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5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5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15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ht="15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ht="15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15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ht="15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15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ht="15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ht="15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B94C9-A38F-BA41-A6F7-F0F9CC43496C}">
  <dimension ref="B1:P42"/>
  <sheetViews>
    <sheetView showGridLines="0" showRowColHeaders="0" zoomScale="160" zoomScaleNormal="160" workbookViewId="0" topLeftCell="A1">
      <pane ySplit="2" topLeftCell="A3" activePane="bottomLeft" state="frozen"/>
      <selection pane="bottomLeft" activeCell="D3" sqref="D3:O3"/>
    </sheetView>
  </sheetViews>
  <sheetFormatPr defaultColWidth="11.00390625" defaultRowHeight="15.75"/>
  <cols>
    <col min="1" max="1" width="1.4921875" style="0" customWidth="1"/>
    <col min="2" max="2" width="27.375" style="0" customWidth="1"/>
    <col min="3" max="3" width="11.00390625" style="0" customWidth="1"/>
  </cols>
  <sheetData>
    <row r="1" spans="4:15" ht="15.75">
      <c r="D1" s="27" t="s">
        <v>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2:15" s="4" customFormat="1" ht="15.75">
      <c r="B2" s="30"/>
      <c r="C2" s="11" t="s">
        <v>14</v>
      </c>
      <c r="D2" s="11">
        <v>1</v>
      </c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1">
        <v>8</v>
      </c>
      <c r="L2" s="11">
        <v>9</v>
      </c>
      <c r="M2" s="11">
        <v>10</v>
      </c>
      <c r="N2" s="11">
        <v>11</v>
      </c>
      <c r="O2" s="11">
        <v>12</v>
      </c>
    </row>
    <row r="3" spans="2:16" s="1" customFormat="1" ht="15.75">
      <c r="B3" s="9" t="s">
        <v>0</v>
      </c>
      <c r="C3" s="10">
        <f>SUM(D3:O3)</f>
        <v>30720</v>
      </c>
      <c r="D3" s="10">
        <f aca="true" t="shared" si="0" ref="D3:O3">SUM(D4:D5)</f>
        <v>2560</v>
      </c>
      <c r="E3" s="10">
        <f t="shared" si="0"/>
        <v>2560</v>
      </c>
      <c r="F3" s="10">
        <f t="shared" si="0"/>
        <v>2560</v>
      </c>
      <c r="G3" s="10">
        <f t="shared" si="0"/>
        <v>2560</v>
      </c>
      <c r="H3" s="10">
        <f t="shared" si="0"/>
        <v>2560</v>
      </c>
      <c r="I3" s="10">
        <f t="shared" si="0"/>
        <v>2560</v>
      </c>
      <c r="J3" s="10">
        <f t="shared" si="0"/>
        <v>2560</v>
      </c>
      <c r="K3" s="10">
        <f t="shared" si="0"/>
        <v>2560</v>
      </c>
      <c r="L3" s="10">
        <f t="shared" si="0"/>
        <v>2560</v>
      </c>
      <c r="M3" s="10">
        <f t="shared" si="0"/>
        <v>2560</v>
      </c>
      <c r="N3" s="10">
        <f t="shared" si="0"/>
        <v>2560</v>
      </c>
      <c r="O3" s="10">
        <f t="shared" si="0"/>
        <v>2560</v>
      </c>
      <c r="P3" s="2"/>
    </row>
    <row r="4" spans="2:16" ht="15.75">
      <c r="B4" s="7" t="s">
        <v>2</v>
      </c>
      <c r="C4" s="16">
        <f>SUM(D4:O4)</f>
        <v>15840</v>
      </c>
      <c r="D4" s="8">
        <v>1320</v>
      </c>
      <c r="E4" s="8">
        <v>1320</v>
      </c>
      <c r="F4" s="8">
        <v>1320</v>
      </c>
      <c r="G4" s="8">
        <v>1320</v>
      </c>
      <c r="H4" s="8">
        <v>1320</v>
      </c>
      <c r="I4" s="8">
        <v>1320</v>
      </c>
      <c r="J4" s="8">
        <v>1320</v>
      </c>
      <c r="K4" s="8">
        <v>1320</v>
      </c>
      <c r="L4" s="8">
        <v>1320</v>
      </c>
      <c r="M4" s="8">
        <v>1320</v>
      </c>
      <c r="N4" s="8">
        <v>1320</v>
      </c>
      <c r="O4" s="8">
        <v>1320</v>
      </c>
      <c r="P4" s="3"/>
    </row>
    <row r="5" spans="2:16" ht="15.75">
      <c r="B5" s="7" t="s">
        <v>3</v>
      </c>
      <c r="C5" s="16">
        <f>SUM(D5:O5)</f>
        <v>14880</v>
      </c>
      <c r="D5" s="8">
        <v>1240</v>
      </c>
      <c r="E5" s="8">
        <v>1240</v>
      </c>
      <c r="F5" s="8">
        <v>1240</v>
      </c>
      <c r="G5" s="8">
        <v>1240</v>
      </c>
      <c r="H5" s="8">
        <v>1240</v>
      </c>
      <c r="I5" s="8">
        <v>1240</v>
      </c>
      <c r="J5" s="8">
        <v>1240</v>
      </c>
      <c r="K5" s="8">
        <v>1240</v>
      </c>
      <c r="L5" s="8">
        <v>1240</v>
      </c>
      <c r="M5" s="8">
        <v>1240</v>
      </c>
      <c r="N5" s="8">
        <v>1240</v>
      </c>
      <c r="O5" s="8">
        <v>1240</v>
      </c>
      <c r="P5" s="3"/>
    </row>
    <row r="6" spans="4:16" ht="8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s="1" customFormat="1" ht="15.75">
      <c r="B7" s="14" t="s">
        <v>10</v>
      </c>
      <c r="C7" s="15">
        <f>SUM(D7:O7)</f>
        <v>2700</v>
      </c>
      <c r="D7" s="15">
        <f aca="true" t="shared" si="1" ref="D7:O7">SUM(D8:D12)</f>
        <v>225</v>
      </c>
      <c r="E7" s="15">
        <f t="shared" si="1"/>
        <v>225</v>
      </c>
      <c r="F7" s="15">
        <f t="shared" si="1"/>
        <v>225</v>
      </c>
      <c r="G7" s="15">
        <f t="shared" si="1"/>
        <v>225</v>
      </c>
      <c r="H7" s="15">
        <f t="shared" si="1"/>
        <v>225</v>
      </c>
      <c r="I7" s="15">
        <f t="shared" si="1"/>
        <v>225</v>
      </c>
      <c r="J7" s="15">
        <f t="shared" si="1"/>
        <v>225</v>
      </c>
      <c r="K7" s="15">
        <f t="shared" si="1"/>
        <v>225</v>
      </c>
      <c r="L7" s="15">
        <f t="shared" si="1"/>
        <v>225</v>
      </c>
      <c r="M7" s="15">
        <f t="shared" si="1"/>
        <v>225</v>
      </c>
      <c r="N7" s="15">
        <f t="shared" si="1"/>
        <v>225</v>
      </c>
      <c r="O7" s="15">
        <f t="shared" si="1"/>
        <v>225</v>
      </c>
      <c r="P7" s="2"/>
    </row>
    <row r="8" spans="2:16" ht="15.75">
      <c r="B8" s="7" t="s">
        <v>4</v>
      </c>
      <c r="C8" s="16">
        <f>SUM(D8:O8)</f>
        <v>3240</v>
      </c>
      <c r="D8" s="8">
        <v>270</v>
      </c>
      <c r="E8" s="8">
        <v>270</v>
      </c>
      <c r="F8" s="8">
        <v>270</v>
      </c>
      <c r="G8" s="8">
        <v>270</v>
      </c>
      <c r="H8" s="8">
        <v>270</v>
      </c>
      <c r="I8" s="8">
        <v>270</v>
      </c>
      <c r="J8" s="8">
        <v>270</v>
      </c>
      <c r="K8" s="8">
        <v>270</v>
      </c>
      <c r="L8" s="8">
        <v>270</v>
      </c>
      <c r="M8" s="8">
        <v>270</v>
      </c>
      <c r="N8" s="8">
        <v>270</v>
      </c>
      <c r="O8" s="8">
        <v>270</v>
      </c>
      <c r="P8" s="3"/>
    </row>
    <row r="9" spans="2:16" ht="15.75">
      <c r="B9" s="7" t="s">
        <v>15</v>
      </c>
      <c r="C9" s="16">
        <f aca="true" t="shared" si="2" ref="C9:C12">SUM(D9:O9)</f>
        <v>-1320</v>
      </c>
      <c r="D9" s="8">
        <v>-110</v>
      </c>
      <c r="E9" s="8">
        <v>-110</v>
      </c>
      <c r="F9" s="8">
        <v>-110</v>
      </c>
      <c r="G9" s="8">
        <v>-110</v>
      </c>
      <c r="H9" s="8">
        <v>-110</v>
      </c>
      <c r="I9" s="8">
        <v>-110</v>
      </c>
      <c r="J9" s="8">
        <v>-110</v>
      </c>
      <c r="K9" s="8">
        <v>-110</v>
      </c>
      <c r="L9" s="8">
        <v>-110</v>
      </c>
      <c r="M9" s="8">
        <v>-110</v>
      </c>
      <c r="N9" s="8">
        <v>-110</v>
      </c>
      <c r="O9" s="8">
        <v>-110</v>
      </c>
      <c r="P9" s="3"/>
    </row>
    <row r="10" spans="2:16" ht="15.75">
      <c r="B10" s="7" t="s">
        <v>5</v>
      </c>
      <c r="C10" s="16">
        <f t="shared" si="2"/>
        <v>2160</v>
      </c>
      <c r="D10" s="8">
        <v>180</v>
      </c>
      <c r="E10" s="8">
        <v>180</v>
      </c>
      <c r="F10" s="8">
        <v>180</v>
      </c>
      <c r="G10" s="8">
        <v>180</v>
      </c>
      <c r="H10" s="8">
        <v>180</v>
      </c>
      <c r="I10" s="8">
        <v>180</v>
      </c>
      <c r="J10" s="8">
        <v>180</v>
      </c>
      <c r="K10" s="8">
        <v>180</v>
      </c>
      <c r="L10" s="8">
        <v>180</v>
      </c>
      <c r="M10" s="8">
        <v>180</v>
      </c>
      <c r="N10" s="8">
        <v>180</v>
      </c>
      <c r="O10" s="8">
        <v>180</v>
      </c>
      <c r="P10" s="3"/>
    </row>
    <row r="11" spans="2:16" ht="15.75">
      <c r="B11" s="7" t="s">
        <v>15</v>
      </c>
      <c r="C11" s="16">
        <f t="shared" si="2"/>
        <v>-1440</v>
      </c>
      <c r="D11" s="8">
        <v>-120</v>
      </c>
      <c r="E11" s="8">
        <v>-120</v>
      </c>
      <c r="F11" s="8">
        <v>-120</v>
      </c>
      <c r="G11" s="8">
        <v>-120</v>
      </c>
      <c r="H11" s="8">
        <v>-120</v>
      </c>
      <c r="I11" s="8">
        <v>-120</v>
      </c>
      <c r="J11" s="8">
        <v>-120</v>
      </c>
      <c r="K11" s="8">
        <v>-120</v>
      </c>
      <c r="L11" s="8">
        <v>-120</v>
      </c>
      <c r="M11" s="8">
        <v>-120</v>
      </c>
      <c r="N11" s="8">
        <v>-120</v>
      </c>
      <c r="O11" s="8">
        <v>-120</v>
      </c>
      <c r="P11" s="3"/>
    </row>
    <row r="12" spans="2:16" ht="15.75">
      <c r="B12" s="7" t="s">
        <v>6</v>
      </c>
      <c r="C12" s="16">
        <f t="shared" si="2"/>
        <v>60</v>
      </c>
      <c r="D12" s="8">
        <v>5</v>
      </c>
      <c r="E12" s="8">
        <v>5</v>
      </c>
      <c r="F12" s="8">
        <v>5</v>
      </c>
      <c r="G12" s="8">
        <v>5</v>
      </c>
      <c r="H12" s="8">
        <v>5</v>
      </c>
      <c r="I12" s="8">
        <v>5</v>
      </c>
      <c r="J12" s="8">
        <v>5</v>
      </c>
      <c r="K12" s="8">
        <v>5</v>
      </c>
      <c r="L12" s="8">
        <v>5</v>
      </c>
      <c r="M12" s="8">
        <v>5</v>
      </c>
      <c r="N12" s="8">
        <v>5</v>
      </c>
      <c r="O12" s="8">
        <v>5</v>
      </c>
      <c r="P12" s="3"/>
    </row>
    <row r="13" spans="4:16" ht="7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 s="1" customFormat="1" ht="15.75">
      <c r="B14" s="12" t="s">
        <v>11</v>
      </c>
      <c r="C14" s="13">
        <f aca="true" t="shared" si="3" ref="C14:C20">SUM(D14:O14)</f>
        <v>3200</v>
      </c>
      <c r="D14" s="13">
        <f>SUM(D15:D20)</f>
        <v>200</v>
      </c>
      <c r="E14" s="13">
        <f>SUM(E15:E20)</f>
        <v>0</v>
      </c>
      <c r="F14" s="13">
        <f aca="true" t="shared" si="4" ref="F14:O14">SUM(F15:F20)</f>
        <v>300</v>
      </c>
      <c r="G14" s="13">
        <f t="shared" si="4"/>
        <v>200</v>
      </c>
      <c r="H14" s="13">
        <f t="shared" si="4"/>
        <v>300</v>
      </c>
      <c r="I14" s="13">
        <f t="shared" si="4"/>
        <v>500</v>
      </c>
      <c r="J14" s="13">
        <f t="shared" si="4"/>
        <v>0</v>
      </c>
      <c r="K14" s="13">
        <f t="shared" si="4"/>
        <v>200</v>
      </c>
      <c r="L14" s="13">
        <f t="shared" si="4"/>
        <v>500</v>
      </c>
      <c r="M14" s="13">
        <f t="shared" si="4"/>
        <v>200</v>
      </c>
      <c r="N14" s="13">
        <f t="shared" si="4"/>
        <v>500</v>
      </c>
      <c r="O14" s="13">
        <f t="shared" si="4"/>
        <v>300</v>
      </c>
      <c r="P14" s="2"/>
    </row>
    <row r="15" spans="2:16" ht="15.75">
      <c r="B15" s="7" t="s">
        <v>7</v>
      </c>
      <c r="C15" s="16">
        <f t="shared" si="3"/>
        <v>600</v>
      </c>
      <c r="D15" s="8"/>
      <c r="E15" s="8"/>
      <c r="F15" s="8"/>
      <c r="G15" s="8"/>
      <c r="H15" s="8">
        <v>100</v>
      </c>
      <c r="I15" s="8"/>
      <c r="J15" s="8"/>
      <c r="K15" s="8">
        <v>200</v>
      </c>
      <c r="L15" s="8"/>
      <c r="M15" s="8"/>
      <c r="N15" s="8">
        <v>300</v>
      </c>
      <c r="O15" s="8"/>
      <c r="P15" s="3"/>
    </row>
    <row r="16" spans="2:16" ht="15.75">
      <c r="B16" s="7" t="s">
        <v>16</v>
      </c>
      <c r="C16" s="16">
        <f t="shared" si="3"/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"/>
    </row>
    <row r="17" spans="2:16" ht="15.75">
      <c r="B17" s="7" t="s">
        <v>8</v>
      </c>
      <c r="C17" s="16">
        <f t="shared" si="3"/>
        <v>1400</v>
      </c>
      <c r="D17" s="8">
        <v>200</v>
      </c>
      <c r="E17" s="8"/>
      <c r="F17" s="8">
        <v>300</v>
      </c>
      <c r="G17" s="8"/>
      <c r="H17" s="8"/>
      <c r="I17" s="8">
        <v>300</v>
      </c>
      <c r="J17" s="8"/>
      <c r="K17" s="8"/>
      <c r="L17" s="8">
        <v>300</v>
      </c>
      <c r="M17" s="8"/>
      <c r="N17" s="8"/>
      <c r="O17" s="8">
        <v>300</v>
      </c>
      <c r="P17" s="3"/>
    </row>
    <row r="18" spans="2:16" ht="15.75">
      <c r="B18" s="7" t="s">
        <v>9</v>
      </c>
      <c r="C18" s="16">
        <f t="shared" si="3"/>
        <v>1200</v>
      </c>
      <c r="D18" s="8"/>
      <c r="E18" s="8"/>
      <c r="F18" s="8"/>
      <c r="G18" s="8">
        <v>200</v>
      </c>
      <c r="H18" s="8">
        <v>200</v>
      </c>
      <c r="I18" s="8">
        <v>200</v>
      </c>
      <c r="J18" s="8"/>
      <c r="K18" s="8"/>
      <c r="L18" s="8">
        <v>200</v>
      </c>
      <c r="M18" s="8">
        <v>200</v>
      </c>
      <c r="N18" s="8">
        <v>200</v>
      </c>
      <c r="O18" s="8"/>
      <c r="P18" s="3"/>
    </row>
    <row r="19" spans="2:16" ht="15.75">
      <c r="B19" s="7" t="s">
        <v>12</v>
      </c>
      <c r="C19" s="16">
        <f t="shared" si="3"/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3"/>
    </row>
    <row r="20" spans="2:16" ht="15.75">
      <c r="B20" s="7" t="s">
        <v>13</v>
      </c>
      <c r="C20" s="16">
        <f t="shared" si="3"/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3"/>
    </row>
    <row r="21" spans="4:16" ht="7" customHeight="1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2:16" s="1" customFormat="1" ht="15.75">
      <c r="B22" s="9" t="s">
        <v>20</v>
      </c>
      <c r="C22" s="10">
        <f>C3</f>
        <v>30720</v>
      </c>
      <c r="D22" s="10">
        <f>D3</f>
        <v>2560</v>
      </c>
      <c r="E22" s="10">
        <f aca="true" t="shared" si="5" ref="E22:O22">D22+E3</f>
        <v>5120</v>
      </c>
      <c r="F22" s="10">
        <f t="shared" si="5"/>
        <v>7680</v>
      </c>
      <c r="G22" s="10">
        <f t="shared" si="5"/>
        <v>10240</v>
      </c>
      <c r="H22" s="10">
        <f t="shared" si="5"/>
        <v>12800</v>
      </c>
      <c r="I22" s="10">
        <f t="shared" si="5"/>
        <v>15360</v>
      </c>
      <c r="J22" s="10">
        <f t="shared" si="5"/>
        <v>17920</v>
      </c>
      <c r="K22" s="10">
        <f t="shared" si="5"/>
        <v>20480</v>
      </c>
      <c r="L22" s="10">
        <f t="shared" si="5"/>
        <v>23040</v>
      </c>
      <c r="M22" s="10">
        <f t="shared" si="5"/>
        <v>25600</v>
      </c>
      <c r="N22" s="10">
        <f t="shared" si="5"/>
        <v>28160</v>
      </c>
      <c r="O22" s="10">
        <f t="shared" si="5"/>
        <v>30720</v>
      </c>
      <c r="P22" s="2"/>
    </row>
    <row r="23" spans="2:16" s="1" customFormat="1" ht="15.75">
      <c r="B23" s="14" t="s">
        <v>21</v>
      </c>
      <c r="C23" s="15">
        <f>C7</f>
        <v>2700</v>
      </c>
      <c r="D23" s="15">
        <f>D7</f>
        <v>225</v>
      </c>
      <c r="E23" s="15">
        <f aca="true" t="shared" si="6" ref="E23:O23">D23+E7</f>
        <v>450</v>
      </c>
      <c r="F23" s="15">
        <f t="shared" si="6"/>
        <v>675</v>
      </c>
      <c r="G23" s="15">
        <f t="shared" si="6"/>
        <v>900</v>
      </c>
      <c r="H23" s="15">
        <f t="shared" si="6"/>
        <v>1125</v>
      </c>
      <c r="I23" s="15">
        <f t="shared" si="6"/>
        <v>1350</v>
      </c>
      <c r="J23" s="15">
        <f t="shared" si="6"/>
        <v>1575</v>
      </c>
      <c r="K23" s="15">
        <f t="shared" si="6"/>
        <v>1800</v>
      </c>
      <c r="L23" s="15">
        <f t="shared" si="6"/>
        <v>2025</v>
      </c>
      <c r="M23" s="15">
        <f t="shared" si="6"/>
        <v>2250</v>
      </c>
      <c r="N23" s="15">
        <f t="shared" si="6"/>
        <v>2475</v>
      </c>
      <c r="O23" s="15">
        <f t="shared" si="6"/>
        <v>2700</v>
      </c>
      <c r="P23" s="2"/>
    </row>
    <row r="24" spans="2:16" s="1" customFormat="1" ht="15.75">
      <c r="B24" s="5" t="s">
        <v>17</v>
      </c>
      <c r="C24" s="6">
        <f>C22-C23</f>
        <v>28020</v>
      </c>
      <c r="D24" s="6">
        <f>D22-D23</f>
        <v>2335</v>
      </c>
      <c r="E24" s="6">
        <f aca="true" t="shared" si="7" ref="E24:O24">E22-E23</f>
        <v>4670</v>
      </c>
      <c r="F24" s="6">
        <f t="shared" si="7"/>
        <v>7005</v>
      </c>
      <c r="G24" s="6">
        <f t="shared" si="7"/>
        <v>9340</v>
      </c>
      <c r="H24" s="6">
        <f t="shared" si="7"/>
        <v>11675</v>
      </c>
      <c r="I24" s="6">
        <f t="shared" si="7"/>
        <v>14010</v>
      </c>
      <c r="J24" s="6">
        <f t="shared" si="7"/>
        <v>16345</v>
      </c>
      <c r="K24" s="6">
        <f t="shared" si="7"/>
        <v>18680</v>
      </c>
      <c r="L24" s="6">
        <f t="shared" si="7"/>
        <v>21015</v>
      </c>
      <c r="M24" s="6">
        <f t="shared" si="7"/>
        <v>23350</v>
      </c>
      <c r="N24" s="6">
        <f t="shared" si="7"/>
        <v>25685</v>
      </c>
      <c r="O24" s="6">
        <f t="shared" si="7"/>
        <v>28020</v>
      </c>
      <c r="P24" s="2"/>
    </row>
    <row r="25" spans="2:16" s="1" customFormat="1" ht="15.75">
      <c r="B25" s="12" t="s">
        <v>18</v>
      </c>
      <c r="C25" s="13">
        <f>C14</f>
        <v>3200</v>
      </c>
      <c r="D25" s="13">
        <f>D14</f>
        <v>200</v>
      </c>
      <c r="E25" s="13">
        <f aca="true" t="shared" si="8" ref="E25:O25">D25+E14</f>
        <v>200</v>
      </c>
      <c r="F25" s="13">
        <f t="shared" si="8"/>
        <v>500</v>
      </c>
      <c r="G25" s="13">
        <f t="shared" si="8"/>
        <v>700</v>
      </c>
      <c r="H25" s="13">
        <f t="shared" si="8"/>
        <v>1000</v>
      </c>
      <c r="I25" s="13">
        <f t="shared" si="8"/>
        <v>1500</v>
      </c>
      <c r="J25" s="13">
        <f t="shared" si="8"/>
        <v>1500</v>
      </c>
      <c r="K25" s="13">
        <f t="shared" si="8"/>
        <v>1700</v>
      </c>
      <c r="L25" s="13">
        <f t="shared" si="8"/>
        <v>2200</v>
      </c>
      <c r="M25" s="13">
        <f t="shared" si="8"/>
        <v>2400</v>
      </c>
      <c r="N25" s="13">
        <f t="shared" si="8"/>
        <v>2900</v>
      </c>
      <c r="O25" s="13">
        <f t="shared" si="8"/>
        <v>3200</v>
      </c>
      <c r="P25" s="2"/>
    </row>
    <row r="26" spans="2:16" s="1" customFormat="1" ht="15.75">
      <c r="B26" s="17" t="s">
        <v>19</v>
      </c>
      <c r="C26" s="18">
        <f>C24-C25</f>
        <v>24820</v>
      </c>
      <c r="D26" s="18">
        <f>D24-D25</f>
        <v>2135</v>
      </c>
      <c r="E26" s="18">
        <f aca="true" t="shared" si="9" ref="E26:O26">E24-E25</f>
        <v>4470</v>
      </c>
      <c r="F26" s="18">
        <f t="shared" si="9"/>
        <v>6505</v>
      </c>
      <c r="G26" s="18">
        <f t="shared" si="9"/>
        <v>8640</v>
      </c>
      <c r="H26" s="18">
        <f t="shared" si="9"/>
        <v>10675</v>
      </c>
      <c r="I26" s="18">
        <f t="shared" si="9"/>
        <v>12510</v>
      </c>
      <c r="J26" s="18">
        <f t="shared" si="9"/>
        <v>14845</v>
      </c>
      <c r="K26" s="18">
        <f t="shared" si="9"/>
        <v>16980</v>
      </c>
      <c r="L26" s="18">
        <f t="shared" si="9"/>
        <v>18815</v>
      </c>
      <c r="M26" s="18">
        <f t="shared" si="9"/>
        <v>20950</v>
      </c>
      <c r="N26" s="18">
        <f t="shared" si="9"/>
        <v>22785</v>
      </c>
      <c r="O26" s="18">
        <f t="shared" si="9"/>
        <v>24820</v>
      </c>
      <c r="P26" s="2"/>
    </row>
    <row r="27" spans="4:16" ht="15.75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4:16" ht="15.7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4:16" ht="15.7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4:16" ht="15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4:16" ht="15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4:16" ht="15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4:16" ht="15.7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4:16" ht="15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4:16" ht="15.75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4:16" ht="15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4:16" ht="15.7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4:16" ht="15.7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4:16" ht="15.75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4:16" ht="15.75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4:16" ht="15.75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4:16" ht="15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5745C-A561-F948-9B0D-D7E57C87C669}">
  <dimension ref="A1:V51"/>
  <sheetViews>
    <sheetView showGridLines="0" showRowColHeaders="0" zoomScale="160" zoomScaleNormal="160" workbookViewId="0" topLeftCell="A1">
      <selection activeCell="P34" sqref="P34"/>
    </sheetView>
  </sheetViews>
  <sheetFormatPr defaultColWidth="11.00390625" defaultRowHeight="15.75"/>
  <sheetData>
    <row r="1" spans="1:22" ht="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5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15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5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5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5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5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5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15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15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5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5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5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5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15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5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15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ht="15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5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5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5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5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5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5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5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FDB5A-9AA0-5E4C-8FD5-F98928E68310}">
  <dimension ref="A1:AC40"/>
  <sheetViews>
    <sheetView showGridLines="0" showRowColHeaders="0" zoomScale="160" zoomScaleNormal="160" workbookViewId="0" topLeftCell="A1">
      <selection activeCell="E9" sqref="E9"/>
    </sheetView>
  </sheetViews>
  <sheetFormatPr defaultColWidth="11.00390625" defaultRowHeight="15.75"/>
  <cols>
    <col min="1" max="1" width="17.125" style="0" customWidth="1"/>
    <col min="2" max="2" width="33.50390625" style="0" customWidth="1"/>
    <col min="3" max="3" width="13.375" style="0" customWidth="1"/>
    <col min="4" max="4" width="12.625" style="0" customWidth="1"/>
    <col min="5" max="5" width="13.125" style="0" customWidth="1"/>
  </cols>
  <sheetData>
    <row r="1" spans="1:29" s="21" customFormat="1" ht="22" customHeight="1">
      <c r="A1" s="22"/>
      <c r="B1" s="24" t="s">
        <v>22</v>
      </c>
      <c r="C1" s="24">
        <v>1</v>
      </c>
      <c r="D1" s="24">
        <v>2</v>
      </c>
      <c r="E1" s="24" t="s">
        <v>23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15.75">
      <c r="A2" s="19"/>
      <c r="B2" s="32" t="s">
        <v>20</v>
      </c>
      <c r="C2" s="33">
        <f>'Данные 1-й год'!C22</f>
        <v>19130</v>
      </c>
      <c r="D2" s="33">
        <f>'Данные 2-й год'!C22</f>
        <v>30720</v>
      </c>
      <c r="E2" s="33">
        <f>SUM(C2:D2)</f>
        <v>49850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ht="15.75">
      <c r="A3" s="19"/>
      <c r="B3" s="32" t="s">
        <v>21</v>
      </c>
      <c r="C3" s="33">
        <f>'Данные 1-й год'!C23</f>
        <v>2810</v>
      </c>
      <c r="D3" s="33">
        <f>'Данные 2-й год'!C23</f>
        <v>2700</v>
      </c>
      <c r="E3" s="33">
        <f>SUM(C3:D3)</f>
        <v>5510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ht="15.75">
      <c r="A4" s="19"/>
      <c r="B4" s="34" t="s">
        <v>17</v>
      </c>
      <c r="C4" s="35">
        <f>'Данные 1-й год'!C24</f>
        <v>16320</v>
      </c>
      <c r="D4" s="35">
        <f>'Данные 2-й год'!C24</f>
        <v>28020</v>
      </c>
      <c r="E4" s="35">
        <f>SUM(C4:D4)</f>
        <v>44340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ht="15.75">
      <c r="A5" s="19"/>
      <c r="B5" s="36" t="s">
        <v>18</v>
      </c>
      <c r="C5" s="37">
        <f>'Данные 1-й год'!C25</f>
        <v>10220</v>
      </c>
      <c r="D5" s="37">
        <f>'Данные 2-й год'!C25</f>
        <v>3200</v>
      </c>
      <c r="E5" s="37">
        <f>SUM(C5:D5)</f>
        <v>13420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ht="15.75">
      <c r="A6" s="19"/>
      <c r="B6" s="38" t="s">
        <v>19</v>
      </c>
      <c r="C6" s="39">
        <f>'Данные 1-й год'!C26</f>
        <v>6100</v>
      </c>
      <c r="D6" s="39">
        <f>'Данные 2-й год'!C26</f>
        <v>24820</v>
      </c>
      <c r="E6" s="39">
        <f>SUM(C6:D6)</f>
        <v>30920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s="20" customFormat="1" ht="13" customHeight="1">
      <c r="A7" s="19"/>
      <c r="B7" s="25"/>
      <c r="C7" s="26"/>
      <c r="D7" s="26"/>
      <c r="E7" s="26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" customFormat="1" ht="15.75">
      <c r="A8" s="23"/>
      <c r="B8" s="42" t="s">
        <v>24</v>
      </c>
      <c r="C8" s="42"/>
      <c r="D8" s="42"/>
      <c r="E8" s="40">
        <f>E6/E5</f>
        <v>2.3040238450074515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29" ht="15.75">
      <c r="A9" s="19"/>
      <c r="B9" s="43" t="s">
        <v>25</v>
      </c>
      <c r="C9" s="43"/>
      <c r="D9" s="43"/>
      <c r="E9" s="41">
        <f>IF(E4&lt;E5,0,ROUNDUP(E5/E4*MAX(C1:D1)*12+1,0))</f>
        <v>9</v>
      </c>
      <c r="F9" s="19"/>
      <c r="G9" s="31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15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5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5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5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5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ht="15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ht="15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5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ht="15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ht="15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ht="15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ht="15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ht="15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ht="15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ht="15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ht="15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ht="15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ht="15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ht="15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ht="15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ht="15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</sheetData>
  <mergeCells count="2">
    <mergeCell ref="B8:D8"/>
    <mergeCell ref="B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Lean Consult</Company>
  <HyperlinkBase>www.Lean-Consult.ru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 Consult</dc:creator>
  <cp:keywords/>
  <dc:description>www.Lean-Consult.ru</dc:description>
  <cp:lastModifiedBy>Microsoft Office User</cp:lastModifiedBy>
  <dcterms:created xsi:type="dcterms:W3CDTF">2021-11-22T04:16:04Z</dcterms:created>
  <dcterms:modified xsi:type="dcterms:W3CDTF">2021-11-25T12:59:25Z</dcterms:modified>
  <cp:category/>
  <cp:version/>
  <cp:contentType/>
  <cp:contentStatus/>
</cp:coreProperties>
</file>